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<sst xmlns="http://schemas.openxmlformats.org/spreadsheetml/2006/main" count="53" uniqueCount="38">
  <si>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</si>
  <si>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อัตราการติดเชื้อ</t>
  </si>
  <si>
    <t>อัตราการตาย</t>
  </si>
  <si>
    <t>ความพึงพอใจ</t>
  </si>
  <si>
    <t>รวม</t>
  </si>
  <si>
    <t>คะแนน (ระดับคะแนน)</t>
  </si>
  <si>
    <t>ตัวชี้วัดผลงาน</t>
  </si>
  <si>
    <t>คะแนน (ก)</t>
  </si>
  <si>
    <t>น้ำหนัก (ข)</t>
  </si>
  <si>
    <r>
      <t xml:space="preserve">คะแนนรวม </t>
    </r>
    <r>
      <rPr>
        <sz val="14"/>
        <color indexed="9"/>
        <rFont val="AngsanaUPC"/>
        <family val="1"/>
      </rPr>
      <t>(ค) (ค=ก*ข)</t>
    </r>
  </si>
  <si>
    <t>คะแนนตามระดับค่าเป้าหมาย</t>
  </si>
  <si>
    <t>แบบประเมินผลสัมฤทธิ์ของงาน</t>
  </si>
  <si>
    <t>ชื่อผู้รับการประเมิน</t>
  </si>
  <si>
    <t>ลงนาม</t>
  </si>
  <si>
    <t>ชื่อผู้บังคับบัญชา/ผู้ประเมิน (นาย นาง นางสาว)</t>
  </si>
  <si>
    <t>แบบประเมินพฤติกรรมการปฎิบัติราชการหรือสมรรถนะ</t>
  </si>
  <si>
    <t>สมรรถนะหลัก</t>
  </si>
  <si>
    <t>สมรรถนะ</t>
  </si>
  <si>
    <t>ระดับที่คาดหวัง</t>
  </si>
  <si>
    <t>องค์ประกอบการประเมิน</t>
  </si>
  <si>
    <t>องค์ประกอบที่ 1 : ผลสัมฤทธิ์ของงาน</t>
  </si>
  <si>
    <t>องค์ประกอบอื่น ถ้ามี</t>
  </si>
  <si>
    <t>องค์ประกอบที่ 2 : พฤติกรรมการปฎิบัติราชการ (สมรรถนะ)</t>
  </si>
  <si>
    <r>
      <t xml:space="preserve">รวมคะแนน </t>
    </r>
    <r>
      <rPr>
        <sz val="14"/>
        <color indexed="9"/>
        <rFont val="AngsanaUPC"/>
        <family val="1"/>
      </rPr>
      <t>(ก*ข)</t>
    </r>
  </si>
  <si>
    <t>ส่วนที่ 2 การสรุปผลการประเมิน</t>
  </si>
  <si>
    <t>จำนวนผู้รับบริการ</t>
  </si>
  <si>
    <t>จำนวนเงินที่ได้เลือน (f30*h30/100)</t>
  </si>
  <si>
    <t>แปลงคะแนนรวม (ค) ข้างต้น เป็นคะแนนการประเมินผลสัมฤทธิ์งานที่มีฐานคะแนนเต็มเป็น 100 คะแนน (โดยนำ 20 มาคูณ)</t>
  </si>
  <si>
    <t xml:space="preserve">แปลงคะแนนรวม ข้างต้น เป็นคะแนนการประเมินสมรรถนะที่มีฐานคะแนนเต็มเป็น 100 คะแนน </t>
  </si>
  <si>
    <t xml:space="preserve">แปลงคะแนนรวม ข้างต้น ที่มีฐานคะแนนเต็มเป็น 100 คะแนน </t>
  </si>
  <si>
    <t>การเลื่อนขั้นรอบแรก</t>
  </si>
  <si>
    <t>เงินเดือนใหม่ที่จะได้รับ (g30+i30)</t>
  </si>
  <si>
    <r>
      <t xml:space="preserve">ได้ เลื่อนเงินเดือนร้อยละ (ไม่เกิน 3 % = </t>
    </r>
    <r>
      <rPr>
        <sz val="14"/>
        <color indexed="8"/>
        <rFont val="AngsanaUPC"/>
        <family val="1"/>
      </rPr>
      <t>e34*3/5)</t>
    </r>
  </si>
  <si>
    <t>ฐานในการคำนวณ</t>
  </si>
  <si>
    <t xml:space="preserve"> อัตราที่กำหนด</t>
  </si>
  <si>
    <t>ร้อยละ 6 ของอัตรา</t>
  </si>
  <si>
    <t xml:space="preserve"> (รอบแรก)</t>
  </si>
  <si>
    <t>เงินเดือนที่ได้รับ (บันทึกเอง)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</si>
</sst>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_-;\-* #,##0.0_-;_-* &quot;-&quot;??_-;_-@_-"/>
    <numFmt numFmtId="195" formatCode="_-* #,##0_-;\-* #,##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_-;\-* #,##0.0000000000_-;_-* &quot;-&quot;??_-;_-@_-"/>
    <numFmt numFmtId="201" formatCode="_-* #,##0.00000000000_-;\-* #,##0.00000000000_-;_-* &quot;-&quot;??_-;_-@_-"/>
    <numFmt numFmtId="202" formatCode="_-* #,##0.000000000000_-;\-* #,##0.000000000000_-;_-* &quot;-&quot;??_-;_-@_-"/>
    <numFmt numFmtId="203" formatCode="_-* #,##0.0000000000000_-;\-* #,##0.0000000000000_-;_-* &quot;-&quot;??_-;_-@_-"/>
    <numFmt numFmtId="204" formatCode="_-* #,##0.00000000000000_-;\-* #,##0.00000000000000_-;_-* &quot;-&quot;??_-;_-@_-"/>
    <numFmt numFmtId="205" formatCode="_-* #,##0.000000000000000_-;\-* #,##0.000000000000000_-;_-* &quot;-&quot;??_-;_-@_-"/>
    <numFmt numFmtId="206" formatCode="_-* #,##0.0000000000000000_-;\-* #,##0.0000000000000000_-;_-* &quot;-&quot;??_-;_-@_-"/>
    <numFmt numFmtId="207" formatCode="_-* #,##0.00000000000000000_-;\-* #,##0.00000000000000000_-;_-* &quot;-&quot;??_-;_-@_-"/>
    <numFmt numFmtId="208" formatCode="_-* #,##0.000000000000000000_-;\-* #,##0.000000000000000000_-;_-* &quot;-&quot;??_-;_-@_-"/>
    <numFmt numFmtId="209" formatCode="_-* #,##0.0000000000000000000_-;\-* #,##0.0000000000000000000_-;_-* &quot;-&quot;??_-;_-@_-"/>
    <numFmt numFmtId="210" formatCode="_-* #,##0.00000000000000000000_-;\-* #,##0.00000000000000000000_-;_-* &quot;-&quot;??_-;_-@_-"/>
    <numFmt numFmtId="211" formatCode="_-* #,##0.000000000000000000000_-;\-* #,##0.000000000000000000000_-;_-* &quot;-&quot;??_-;_-@_-"/>
    <numFmt numFmtId="212" formatCode="_-* #,##0.0000000000000000000000_-;\-* #,##0.0000000000000000000000_-;_-* &quot;-&quot;??_-;_-@_-"/>
    <numFmt numFmtId="213" formatCode="_-* #,##0.00000000000000000000000_-;\-* #,##0.00000000000000000000000_-;_-* &quot;-&quot;??_-;_-@_-"/>
    <numFmt numFmtId="214" formatCode="_-* #,##0.000000000000000000000000_-;\-* #,##0.000000000000000000000000_-;_-* &quot;-&quot;??_-;_-@_-"/>
    <numFmt numFmtId="215" formatCode="_-* #,##0.0000000000000000000000000_-;\-* #,##0.0000000000000000000000000_-;_-* &quot;-&quot;??_-;_-@_-"/>
    <numFmt numFmtId="216" formatCode="_-* #,##0.00000000000000000000000000_-;\-* #,##0.00000000000000000000000000_-;_-* &quot;-&quot;??_-;_-@_-"/>
    <numFmt numFmtId="217" formatCode="_-* #,##0.000000000000000000000000000_-;\-* #,##0.000000000000000000000000000_-;_-* &quot;-&quot;??_-;_-@_-"/>
    <numFmt numFmtId="218" formatCode="_-* #,##0.0000000000000000000000000000_-;\-* #,##0.0000000000000000000000000000_-;_-* &quot;-&quot;??_-;_-@_-"/>
    <numFmt numFmtId="219" formatCode="_-* #,##0.00000000000000000000000000000_-;\-* #,##0.00000000000000000000000000000_-;_-* &quot;-&quot;??_-;_-@_-"/>
    <numFmt numFmtId="220" formatCode="_-* #,##0.000000000000000000000000000000_-;\-* #,##0.000000000000000000000000000000_-;_-* &quot;-&quot;??_-;_-@_-"/>
    <numFmt numFmtId="221" formatCode="_-* #,##0.0000000000000000000000000000000_-;\-* #,##0.0000000000000000000000000000000_-;_-* &quot;-&quot;??_-;_-@_-"/>
    <numFmt numFmtId="222" formatCode="_-* #,##0.00000000000000000000000000000000_-;\-* #,##0.00000000000000000000000000000000_-;_-* &quot;-&quot;??_-;_-@_-"/>
    <numFmt numFmtId="223" formatCode="_-* #,##0.000000000000000000000000000000000_-;\-* #,##0.000000000000000000000000000000000_-;_-* &quot;-&quot;??_-;_-@_-"/>
    <numFmt numFmtId="224" formatCode="_-* #,##0.0000000000000000000000000000000000_-;\-* #,##0.0000000000000000000000000000000000_-;_-* &quot;-&quot;??_-;_-@_-"/>
    <numFmt numFmtId="225" formatCode="_-* #,##0.00000000000000000000000000000000000_-;\-* #,##0.000000000000000000000000000000000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color indexed="9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b/>
      <sz val="14"/>
      <name val="AngsanaUPC"/>
      <family val="1"/>
    </font>
    <font>
      <sz val="14"/>
      <color indexed="9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88" fontId="3" fillId="3" borderId="1" xfId="19" applyNumberFormat="1" applyFont="1" applyFill="1" applyBorder="1" applyAlignment="1">
      <alignment horizontal="center" wrapText="1"/>
      <protection/>
    </xf>
    <xf numFmtId="188" fontId="3" fillId="3" borderId="2" xfId="0" applyNumberFormat="1" applyFont="1" applyFill="1" applyBorder="1" applyAlignment="1">
      <alignment horizontal="center" wrapText="1"/>
    </xf>
    <xf numFmtId="188" fontId="6" fillId="3" borderId="1" xfId="0" applyNumberFormat="1" applyFont="1" applyFill="1" applyBorder="1" applyAlignment="1">
      <alignment horizontal="center" wrapText="1"/>
    </xf>
    <xf numFmtId="195" fontId="6" fillId="3" borderId="1" xfId="15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43" fontId="6" fillId="3" borderId="1" xfId="15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88" fontId="3" fillId="3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188" fontId="3" fillId="3" borderId="2" xfId="19" applyNumberFormat="1" applyFont="1" applyFill="1" applyBorder="1" applyAlignment="1">
      <alignment horizontal="center" wrapText="1"/>
      <protection/>
    </xf>
    <xf numFmtId="0" fontId="4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องค์ประกอบตัวชี้วัด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28">
      <selection activeCell="I37" sqref="I37"/>
    </sheetView>
  </sheetViews>
  <sheetFormatPr defaultColWidth="9.140625" defaultRowHeight="12.75"/>
  <cols>
    <col min="1" max="1" width="27.00390625" style="1" customWidth="1"/>
    <col min="2" max="2" width="9.8515625" style="1" customWidth="1"/>
    <col min="3" max="3" width="8.8515625" style="1" customWidth="1"/>
    <col min="4" max="4" width="9.28125" style="1" customWidth="1"/>
    <col min="5" max="5" width="12.57421875" style="1" customWidth="1"/>
    <col min="6" max="6" width="14.00390625" style="1" customWidth="1"/>
    <col min="7" max="7" width="11.57421875" style="1" customWidth="1"/>
    <col min="8" max="8" width="9.28125" style="1" customWidth="1"/>
    <col min="9" max="9" width="9.421875" style="1" customWidth="1"/>
    <col min="10" max="10" width="12.140625" style="1" customWidth="1"/>
    <col min="11" max="11" width="11.421875" style="1" customWidth="1"/>
    <col min="12" max="12" width="8.7109375" style="1" customWidth="1"/>
    <col min="13" max="13" width="9.28125" style="1" customWidth="1"/>
    <col min="14" max="14" width="14.7109375" style="1" customWidth="1"/>
    <col min="15" max="15" width="13.00390625" style="1" customWidth="1"/>
    <col min="16" max="16" width="12.8515625" style="1" customWidth="1"/>
    <col min="17" max="16384" width="9.140625" style="1" customWidth="1"/>
  </cols>
  <sheetData>
    <row r="1" ht="21">
      <c r="A1" s="1" t="s">
        <v>30</v>
      </c>
    </row>
    <row r="2" spans="1:2" ht="24.75" customHeight="1">
      <c r="A2" s="29" t="s">
        <v>11</v>
      </c>
      <c r="B2" s="30"/>
    </row>
    <row r="3" spans="1:7" ht="21">
      <c r="A3" s="1" t="s">
        <v>12</v>
      </c>
      <c r="G3" s="1" t="s">
        <v>13</v>
      </c>
    </row>
    <row r="4" spans="1:7" ht="21">
      <c r="A4" s="31" t="s">
        <v>14</v>
      </c>
      <c r="B4" s="31"/>
      <c r="G4" s="1" t="s">
        <v>13</v>
      </c>
    </row>
    <row r="7" spans="1:10" ht="21" customHeight="1">
      <c r="A7" s="21" t="s">
        <v>11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43.5" customHeight="1">
      <c r="A8" s="23" t="s">
        <v>6</v>
      </c>
      <c r="B8" s="26" t="s">
        <v>10</v>
      </c>
      <c r="C8" s="27"/>
      <c r="D8" s="27"/>
      <c r="E8" s="27"/>
      <c r="F8" s="28"/>
      <c r="G8" s="23" t="s">
        <v>7</v>
      </c>
      <c r="H8" s="23" t="s">
        <v>8</v>
      </c>
      <c r="I8" s="19"/>
      <c r="J8" s="25" t="s">
        <v>9</v>
      </c>
    </row>
    <row r="9" spans="1:10" ht="29.25" customHeight="1">
      <c r="A9" s="24"/>
      <c r="B9" s="2">
        <v>1</v>
      </c>
      <c r="C9" s="2">
        <v>2</v>
      </c>
      <c r="D9" s="2">
        <v>3</v>
      </c>
      <c r="E9" s="2">
        <v>4</v>
      </c>
      <c r="F9" s="2">
        <v>5</v>
      </c>
      <c r="G9" s="24"/>
      <c r="H9" s="24"/>
      <c r="I9" s="20"/>
      <c r="J9" s="26"/>
    </row>
    <row r="10" spans="1:10" ht="21">
      <c r="A10" s="3" t="s">
        <v>3</v>
      </c>
      <c r="B10" s="4">
        <v>82.8</v>
      </c>
      <c r="C10" s="4">
        <v>83</v>
      </c>
      <c r="D10" s="4">
        <v>83.2</v>
      </c>
      <c r="E10" s="4">
        <v>83.4</v>
      </c>
      <c r="F10" s="4">
        <v>83.6</v>
      </c>
      <c r="G10" s="5">
        <v>5</v>
      </c>
      <c r="H10" s="6">
        <v>20</v>
      </c>
      <c r="I10" s="39"/>
      <c r="J10" s="7">
        <f>G10*H10/$H$14</f>
        <v>1</v>
      </c>
    </row>
    <row r="11" spans="1:10" ht="21">
      <c r="A11" s="3" t="s">
        <v>25</v>
      </c>
      <c r="B11" s="4">
        <v>67</v>
      </c>
      <c r="C11" s="4">
        <v>68</v>
      </c>
      <c r="D11" s="4">
        <v>69</v>
      </c>
      <c r="E11" s="4">
        <v>70</v>
      </c>
      <c r="F11" s="4">
        <v>80</v>
      </c>
      <c r="G11" s="5">
        <v>2</v>
      </c>
      <c r="H11" s="6">
        <v>40</v>
      </c>
      <c r="I11" s="39"/>
      <c r="J11" s="7">
        <f>G11*H11/$H$14</f>
        <v>0.8</v>
      </c>
    </row>
    <row r="12" spans="1:10" ht="21">
      <c r="A12" s="3" t="s">
        <v>1</v>
      </c>
      <c r="B12" s="4">
        <v>0.036</v>
      </c>
      <c r="C12" s="4">
        <v>0.03</v>
      </c>
      <c r="D12" s="4">
        <v>0.024</v>
      </c>
      <c r="E12" s="4">
        <v>0.018000000000000002</v>
      </c>
      <c r="F12" s="4">
        <v>0.012000000000000002</v>
      </c>
      <c r="G12" s="5">
        <v>5</v>
      </c>
      <c r="H12" s="6">
        <v>15</v>
      </c>
      <c r="I12" s="39"/>
      <c r="J12" s="7">
        <f>G12*H12/$H$14</f>
        <v>0.75</v>
      </c>
    </row>
    <row r="13" spans="1:10" ht="21">
      <c r="A13" s="3" t="s">
        <v>2</v>
      </c>
      <c r="B13" s="4">
        <v>5</v>
      </c>
      <c r="C13" s="4">
        <v>4</v>
      </c>
      <c r="D13" s="4">
        <v>3</v>
      </c>
      <c r="E13" s="4">
        <v>2</v>
      </c>
      <c r="F13" s="4">
        <v>1</v>
      </c>
      <c r="G13" s="5">
        <v>4</v>
      </c>
      <c r="H13" s="6">
        <v>25</v>
      </c>
      <c r="I13" s="39"/>
      <c r="J13" s="7">
        <f>G13*H13/$H$14</f>
        <v>1</v>
      </c>
    </row>
    <row r="14" spans="1:10" ht="21">
      <c r="A14" s="12"/>
      <c r="B14" s="5"/>
      <c r="C14" s="5"/>
      <c r="D14" s="5"/>
      <c r="E14" s="5"/>
      <c r="F14" s="5"/>
      <c r="G14" s="3" t="s">
        <v>4</v>
      </c>
      <c r="H14" s="13">
        <f>SUM(H10:H13)</f>
        <v>100</v>
      </c>
      <c r="I14" s="7"/>
      <c r="J14" s="7">
        <f>SUM(J10:J13)</f>
        <v>3.55</v>
      </c>
    </row>
    <row r="15" spans="1:10" ht="21">
      <c r="A15" s="35" t="s">
        <v>27</v>
      </c>
      <c r="B15" s="35"/>
      <c r="C15" s="35"/>
      <c r="D15" s="35"/>
      <c r="E15" s="35"/>
      <c r="F15" s="35"/>
      <c r="G15" s="35"/>
      <c r="H15" s="35"/>
      <c r="I15" s="36"/>
      <c r="J15" s="12">
        <f>J14*H14/5</f>
        <v>71</v>
      </c>
    </row>
    <row r="17" spans="1:2" ht="21">
      <c r="A17" s="29" t="s">
        <v>15</v>
      </c>
      <c r="B17" s="30"/>
    </row>
    <row r="18" spans="1:7" ht="21">
      <c r="A18" s="1" t="s">
        <v>12</v>
      </c>
      <c r="G18" s="1" t="s">
        <v>13</v>
      </c>
    </row>
    <row r="19" spans="1:7" ht="21">
      <c r="A19" s="31" t="s">
        <v>14</v>
      </c>
      <c r="B19" s="31"/>
      <c r="G19" s="1" t="s">
        <v>13</v>
      </c>
    </row>
    <row r="21" spans="1:5" ht="21" customHeight="1">
      <c r="A21" s="23" t="s">
        <v>17</v>
      </c>
      <c r="B21" s="23" t="s">
        <v>18</v>
      </c>
      <c r="C21" s="23" t="s">
        <v>7</v>
      </c>
      <c r="D21" s="23" t="s">
        <v>8</v>
      </c>
      <c r="E21" s="25" t="s">
        <v>9</v>
      </c>
    </row>
    <row r="22" spans="1:5" ht="21">
      <c r="A22" s="24"/>
      <c r="B22" s="32"/>
      <c r="C22" s="24"/>
      <c r="D22" s="24"/>
      <c r="E22" s="26"/>
    </row>
    <row r="23" spans="1:5" ht="21.75" customHeight="1">
      <c r="A23" s="3" t="s">
        <v>16</v>
      </c>
      <c r="B23" s="4" t="s">
        <v>0</v>
      </c>
      <c r="C23" s="5">
        <v>5</v>
      </c>
      <c r="D23" s="6">
        <v>20</v>
      </c>
      <c r="E23" s="7">
        <f>C23*D23/$D$27</f>
        <v>1</v>
      </c>
    </row>
    <row r="24" spans="1:5" ht="21">
      <c r="A24" s="3">
        <v>1</v>
      </c>
      <c r="B24" s="4">
        <v>8</v>
      </c>
      <c r="C24" s="5">
        <v>4</v>
      </c>
      <c r="D24" s="6">
        <v>25</v>
      </c>
      <c r="E24" s="7">
        <f>C24*D24/$D$27</f>
        <v>1</v>
      </c>
    </row>
    <row r="25" spans="1:5" ht="21">
      <c r="A25" s="3">
        <v>2</v>
      </c>
      <c r="B25" s="4">
        <v>7</v>
      </c>
      <c r="C25" s="5">
        <v>3</v>
      </c>
      <c r="D25" s="6">
        <v>20</v>
      </c>
      <c r="E25" s="7">
        <f>C25*D25/$D$27</f>
        <v>0.6</v>
      </c>
    </row>
    <row r="26" spans="1:5" ht="21">
      <c r="A26" s="3">
        <v>3</v>
      </c>
      <c r="B26" s="4">
        <v>2</v>
      </c>
      <c r="C26" s="5">
        <v>2</v>
      </c>
      <c r="D26" s="6">
        <v>35</v>
      </c>
      <c r="E26" s="7">
        <f>C26*D26/$D$27</f>
        <v>0.7</v>
      </c>
    </row>
    <row r="27" spans="1:10" ht="21">
      <c r="A27" s="12"/>
      <c r="B27" s="5"/>
      <c r="C27" s="3" t="s">
        <v>4</v>
      </c>
      <c r="D27" s="13">
        <f>SUM(D23:D26)</f>
        <v>100</v>
      </c>
      <c r="E27" s="7">
        <f>SUM(E23:E26)</f>
        <v>3.3</v>
      </c>
      <c r="F27" s="17"/>
      <c r="G27" s="17"/>
      <c r="H27" s="17"/>
      <c r="I27" s="17"/>
      <c r="J27" s="17"/>
    </row>
    <row r="28" spans="1:9" ht="37.5" customHeight="1">
      <c r="A28" s="35" t="s">
        <v>28</v>
      </c>
      <c r="B28" s="35"/>
      <c r="C28" s="35"/>
      <c r="D28" s="35"/>
      <c r="E28" s="12">
        <f>E27*D27/5</f>
        <v>66</v>
      </c>
      <c r="F28" s="37"/>
      <c r="G28" s="37"/>
      <c r="H28" s="37"/>
      <c r="I28" s="37"/>
    </row>
    <row r="29" spans="1:10" ht="21">
      <c r="A29" s="37"/>
      <c r="B29" s="37"/>
      <c r="C29" s="37"/>
      <c r="D29" s="37"/>
      <c r="E29" s="37"/>
      <c r="F29" s="37"/>
      <c r="G29" s="37"/>
      <c r="H29" s="37"/>
      <c r="I29" s="37"/>
      <c r="J29" s="17"/>
    </row>
    <row r="30" spans="1:10" ht="21">
      <c r="A30" s="37"/>
      <c r="B30" s="37"/>
      <c r="C30" s="37"/>
      <c r="D30" s="37"/>
      <c r="E30" s="37"/>
      <c r="F30" s="37"/>
      <c r="G30" s="37"/>
      <c r="H30" s="37"/>
      <c r="I30" s="37"/>
      <c r="J30" s="17"/>
    </row>
    <row r="31" spans="1:2" ht="21">
      <c r="A31" s="38" t="s">
        <v>24</v>
      </c>
      <c r="B31" s="1" t="s">
        <v>36</v>
      </c>
    </row>
    <row r="32" spans="1:11" ht="21" customHeight="1">
      <c r="A32" s="23" t="s">
        <v>19</v>
      </c>
      <c r="B32" s="23" t="s">
        <v>7</v>
      </c>
      <c r="C32" s="23" t="s">
        <v>8</v>
      </c>
      <c r="D32" s="25" t="s">
        <v>23</v>
      </c>
      <c r="E32" s="33" t="s">
        <v>5</v>
      </c>
      <c r="F32" s="33" t="s">
        <v>32</v>
      </c>
      <c r="G32" s="33" t="s">
        <v>37</v>
      </c>
      <c r="H32" s="40" t="s">
        <v>33</v>
      </c>
      <c r="I32" s="41"/>
      <c r="J32" s="33" t="s">
        <v>26</v>
      </c>
      <c r="K32" s="33" t="s">
        <v>31</v>
      </c>
    </row>
    <row r="33" spans="1:11" ht="77.25" customHeight="1">
      <c r="A33" s="24"/>
      <c r="B33" s="24"/>
      <c r="C33" s="24"/>
      <c r="D33" s="26"/>
      <c r="E33" s="34"/>
      <c r="F33" s="34"/>
      <c r="G33" s="34"/>
      <c r="H33" s="42" t="s">
        <v>34</v>
      </c>
      <c r="I33" s="18" t="s">
        <v>35</v>
      </c>
      <c r="J33" s="34"/>
      <c r="K33" s="34"/>
    </row>
    <row r="34" spans="1:11" ht="27.75" customHeight="1">
      <c r="A34" s="3" t="s">
        <v>20</v>
      </c>
      <c r="B34" s="13">
        <f>J14</f>
        <v>3.55</v>
      </c>
      <c r="C34" s="6">
        <v>70</v>
      </c>
      <c r="D34" s="7">
        <f>B34*C34/$D$27</f>
        <v>2.485</v>
      </c>
      <c r="E34" s="8">
        <f>D37</f>
        <v>3.4749999999999996</v>
      </c>
      <c r="F34" s="8">
        <f>E34*3/5</f>
        <v>2.085</v>
      </c>
      <c r="G34" s="9">
        <v>25190</v>
      </c>
      <c r="H34" s="9">
        <v>30600</v>
      </c>
      <c r="I34" s="9">
        <f>H34*6/100</f>
        <v>1836</v>
      </c>
      <c r="J34" s="10">
        <f>F34*H34/100</f>
        <v>638.01</v>
      </c>
      <c r="K34" s="11">
        <f>G34+J34</f>
        <v>25828.01</v>
      </c>
    </row>
    <row r="35" spans="1:11" ht="45" customHeight="1">
      <c r="A35" s="3" t="s">
        <v>22</v>
      </c>
      <c r="B35" s="13">
        <f>E27</f>
        <v>3.3</v>
      </c>
      <c r="C35" s="6">
        <v>30</v>
      </c>
      <c r="D35" s="7">
        <f>B35*C35/$D$27</f>
        <v>0.99</v>
      </c>
      <c r="E35" s="12"/>
      <c r="F35" s="12"/>
      <c r="G35" s="12"/>
      <c r="H35" s="12"/>
      <c r="I35" s="12"/>
      <c r="J35" s="12"/>
      <c r="K35" s="12"/>
    </row>
    <row r="36" spans="1:11" ht="21">
      <c r="A36" s="3" t="s">
        <v>21</v>
      </c>
      <c r="B36" s="5"/>
      <c r="C36" s="6"/>
      <c r="D36" s="7"/>
      <c r="E36" s="12"/>
      <c r="F36" s="12"/>
      <c r="G36" s="12"/>
      <c r="H36" s="12"/>
      <c r="I36" s="12"/>
      <c r="J36" s="12"/>
      <c r="K36" s="12"/>
    </row>
    <row r="37" spans="1:11" ht="21">
      <c r="A37" s="12"/>
      <c r="B37" s="3" t="s">
        <v>4</v>
      </c>
      <c r="C37" s="13">
        <f>SUM(C34:C36)</f>
        <v>100</v>
      </c>
      <c r="D37" s="7">
        <f>SUM(D34:D36)</f>
        <v>3.4749999999999996</v>
      </c>
      <c r="E37" s="5"/>
      <c r="F37" s="12"/>
      <c r="G37" s="12"/>
      <c r="H37" s="12"/>
      <c r="I37" s="12"/>
      <c r="J37" s="12"/>
      <c r="K37" s="12"/>
    </row>
    <row r="38" spans="1:11" ht="20.25" customHeight="1">
      <c r="A38" s="35" t="s">
        <v>29</v>
      </c>
      <c r="B38" s="35"/>
      <c r="C38" s="35"/>
      <c r="D38" s="43">
        <f>D37*C37/5</f>
        <v>69.49999999999999</v>
      </c>
      <c r="E38" s="12"/>
      <c r="F38" s="12"/>
      <c r="G38" s="12"/>
      <c r="H38" s="12"/>
      <c r="I38" s="12"/>
      <c r="J38" s="12"/>
      <c r="K38" s="12"/>
    </row>
    <row r="39" spans="1:7" ht="21">
      <c r="A39" s="14"/>
      <c r="F39" s="1" t="s">
        <v>0</v>
      </c>
      <c r="G39" s="1" t="s">
        <v>0</v>
      </c>
    </row>
    <row r="40" ht="21">
      <c r="A40" s="14"/>
    </row>
    <row r="41" ht="21">
      <c r="A41" s="14"/>
    </row>
    <row r="42" spans="1:6" ht="21">
      <c r="A42" s="14"/>
      <c r="C42" s="16"/>
      <c r="D42" s="16"/>
      <c r="E42" s="16"/>
      <c r="F42" s="16"/>
    </row>
    <row r="43" spans="1:6" ht="21">
      <c r="A43" s="14"/>
      <c r="C43" s="15"/>
      <c r="F43" s="16"/>
    </row>
    <row r="44" spans="1:6" ht="21">
      <c r="A44" s="14"/>
      <c r="C44" s="15"/>
      <c r="F44" s="16"/>
    </row>
    <row r="45" spans="1:6" ht="21">
      <c r="A45" s="14"/>
      <c r="C45" s="15"/>
      <c r="F45" s="16"/>
    </row>
  </sheetData>
  <mergeCells count="28">
    <mergeCell ref="A38:C38"/>
    <mergeCell ref="H32:I32"/>
    <mergeCell ref="E21:E22"/>
    <mergeCell ref="J32:J33"/>
    <mergeCell ref="K32:K33"/>
    <mergeCell ref="E32:E33"/>
    <mergeCell ref="F32:F33"/>
    <mergeCell ref="G32:G33"/>
    <mergeCell ref="C21:C22"/>
    <mergeCell ref="D21:D22"/>
    <mergeCell ref="A32:A33"/>
    <mergeCell ref="B32:B33"/>
    <mergeCell ref="C32:C33"/>
    <mergeCell ref="D32:D33"/>
    <mergeCell ref="A28:D28"/>
    <mergeCell ref="A2:B2"/>
    <mergeCell ref="A17:B17"/>
    <mergeCell ref="A19:B19"/>
    <mergeCell ref="B21:B22"/>
    <mergeCell ref="A4:B4"/>
    <mergeCell ref="A21:A22"/>
    <mergeCell ref="A15:H15"/>
    <mergeCell ref="A7:J7"/>
    <mergeCell ref="G8:G9"/>
    <mergeCell ref="J8:J9"/>
    <mergeCell ref="B8:F8"/>
    <mergeCell ref="A8:A9"/>
    <mergeCell ref="H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</dc:creator>
  <cp:keywords/>
  <dc:description/>
  <cp:lastModifiedBy>gc840054</cp:lastModifiedBy>
  <dcterms:created xsi:type="dcterms:W3CDTF">2009-04-29T10:40:33Z</dcterms:created>
  <dcterms:modified xsi:type="dcterms:W3CDTF">2009-12-24T01:17:29Z</dcterms:modified>
  <cp:category/>
  <cp:version/>
  <cp:contentType/>
  <cp:contentStatus/>
</cp:coreProperties>
</file>